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Vartotojas\OneDrive - Skuodo šiluma UAB\Darbalaukis\KAINA\INTERNETUI\SKELBIMUI\2026\Kainos\"/>
    </mc:Choice>
  </mc:AlternateContent>
  <xr:revisionPtr revIDLastSave="0" documentId="8_{42D64F07-A5B7-4A7F-A74B-E0A67544D23F}" xr6:coauthVersionLast="47" xr6:coauthVersionMax="47" xr10:uidLastSave="{00000000-0000-0000-0000-000000000000}"/>
  <bookViews>
    <workbookView xWindow="28680" yWindow="-120" windowWidth="29040" windowHeight="1584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E61" i="4"/>
  <c r="E55" i="4"/>
  <c r="E53" i="4"/>
  <c r="B49" i="4"/>
  <c r="B48" i="4"/>
  <c r="B46" i="4"/>
  <c r="B45" i="4"/>
  <c r="B43" i="4"/>
  <c r="B42" i="4"/>
  <c r="B40" i="4"/>
  <c r="B39" i="4"/>
  <c r="B37" i="4"/>
  <c r="B36" i="4"/>
  <c r="B34" i="4"/>
  <c r="B33" i="4"/>
  <c r="B31" i="4"/>
  <c r="B30" i="4"/>
  <c r="B28" i="4"/>
  <c r="B27" i="4"/>
  <c r="B25" i="4"/>
  <c r="B24" i="4"/>
  <c r="B22" i="4"/>
  <c r="B21" i="4"/>
  <c r="E16" i="4"/>
  <c r="E12" i="4"/>
  <c r="E76" i="4"/>
  <c r="E78" i="4" s="1"/>
  <c r="E79" i="4" s="1"/>
  <c r="E17" i="3"/>
  <c r="E21" i="3"/>
  <c r="E22" i="3" s="1"/>
  <c r="E17" i="2"/>
  <c r="E21" i="2" s="1"/>
  <c r="E22" i="2" s="1"/>
</calcChain>
</file>

<file path=xl/sharedStrings.xml><?xml version="1.0" encoding="utf-8"?>
<sst xmlns="http://schemas.openxmlformats.org/spreadsheetml/2006/main" count="434" uniqueCount="230">
  <si>
    <t>Ūkio subjektas: UAB,,Skuodo šiluma''</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</si>
  <si>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</si>
  <si>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</si>
  <si>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</si>
  <si>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</si>
  <si>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</si>
  <si>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</si>
  <si>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</si>
  <si>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</si>
  <si>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</si>
  <si>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</si>
  <si>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</si>
  <si>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</si>
  <si>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</si>
  <si>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</si>
  <si>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</si>
  <si>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t>Tkv kd</t>
  </si>
  <si>
    <t/>
  </si>
  <si>
    <t>formulė</t>
  </si>
  <si>
    <t>(51,0xTš)+(1,0xTgv)+(0,261xTgv.pard.)</t>
  </si>
  <si>
    <t>2.</t>
  </si>
  <si>
    <t>Šilumos kaina, naudojama karšto vandens kainos skaičiavimuose</t>
  </si>
  <si>
    <t>ct/kWh</t>
  </si>
  <si>
    <t>-</t>
  </si>
  <si>
    <t>3.</t>
  </si>
  <si>
    <t>Geriamojo vandens tiekimo ir nuotekų tvarkymo paslaugų kaina</t>
  </si>
  <si>
    <t>VERT  2025-09-26 Nr.03E-1368</t>
  </si>
  <si>
    <t>4.</t>
  </si>
  <si>
    <t>Geriamojo vandens pardavimo kaina</t>
  </si>
  <si>
    <t>Eur/apsk. pr. per mėn.</t>
  </si>
  <si>
    <t>5.</t>
  </si>
  <si>
    <t>PAPILDOMA DEDAMOJI (5.1. + 5.2. + ...)</t>
  </si>
  <si>
    <r>
      <t>Eur/m</t>
    </r>
    <r>
      <rPr>
        <b/>
        <vertAlign val="superscript"/>
        <sz val="12"/>
        <color theme="1"/>
        <rFont val="Times New Roman"/>
        <family val="1"/>
      </rPr>
      <t>3</t>
    </r>
  </si>
  <si>
    <t>5.1.</t>
  </si>
  <si>
    <t>Papildoma dedamoji dėl (įrašyti), nustatyta (įrašyti sprendimo, nutarimo ar ūkio subjekto įstatuose nustatyto dokumento datą ir numerį)</t>
  </si>
  <si>
    <r>
      <t>Eur/m</t>
    </r>
    <r>
      <rPr>
        <vertAlign val="superscript"/>
        <sz val="12"/>
        <color theme="1"/>
        <rFont val="Times New Roman"/>
        <family val="1"/>
      </rPr>
      <t>3</t>
    </r>
  </si>
  <si>
    <t>Taikymo laikotarpis
nuo (įrašyti laikotarpį)
iki (įrašyti laikotarpį)</t>
  </si>
  <si>
    <t>5.2.</t>
  </si>
  <si>
    <t>5.3.</t>
  </si>
  <si>
    <t>6.</t>
  </si>
  <si>
    <t>Galutinė karšto vandens kaina (be PVM)  (1.1. + 1.2. + 5)</t>
  </si>
  <si>
    <r>
      <t>Eur/m</t>
    </r>
    <r>
      <rPr>
        <b/>
        <vertAlign val="superscript"/>
        <sz val="12"/>
        <color theme="1"/>
        <rFont val="Times New Roman"/>
        <family val="1"/>
        <charset val="186"/>
      </rPr>
      <t>3</t>
    </r>
  </si>
  <si>
    <t>7.</t>
  </si>
  <si>
    <t>Galutinė karšto vandens kaina (su PVM)</t>
  </si>
  <si>
    <t>8.</t>
  </si>
  <si>
    <t>Nutarimas ar ūkio subjekto įstatuose nustatytas dokumentas, kuriuo nustatytos karšto vandens kainos dedamosios</t>
  </si>
  <si>
    <t>2025 m. rugsėjo 19 d. VERT nutarimas Nr. 03E-1325</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</si>
  <si>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</si>
  <si>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</si>
  <si>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</si>
  <si>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</si>
  <si>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</si>
  <si>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t>(51,00xTš)+(1,0xTgv)+(0,317xTgv.pard.)</t>
  </si>
  <si>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</si>
  <si>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</si>
  <si>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</si>
  <si>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</si>
  <si>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</si>
  <si>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</si>
  <si>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</si>
  <si>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</si>
  <si>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</si>
  <si>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</si>
  <si>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</si>
  <si>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</si>
  <si>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</si>
  <si>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</si>
  <si>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</si>
  <si>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</si>
  <si>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</si>
  <si>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</si>
  <si>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</si>
  <si>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</si>
  <si>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</si>
  <si>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</si>
  <si>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</si>
  <si>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</si>
  <si>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</si>
  <si>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</si>
  <si>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</si>
  <si>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</si>
  <si>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</si>
  <si>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</si>
  <si>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2899+(15831xpF+88795xpE+73xpw/14621318xQH</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</si>
  <si>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</si>
  <si>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</si>
  <si>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</si>
  <si>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</si>
  <si>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</si>
  <si>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</si>
  <si>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</si>
  <si>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</si>
  <si>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</si>
  <si>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</si>
  <si>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</si>
  <si>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</si>
  <si>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</si>
  <si>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</si>
  <si>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</si>
  <si>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</si>
  <si>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</si>
  <si>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</si>
  <si>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</si>
  <si>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</si>
  <si>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</si>
  <si>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</si>
  <si>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</si>
  <si>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</si>
  <si>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</si>
  <si>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</si>
  <si>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Biodujos</t>
  </si>
  <si>
    <t>Biodujų</t>
  </si>
  <si>
    <t>Lapkritis</t>
  </si>
  <si>
    <t xml:space="preserve">Eur/MWh </t>
  </si>
  <si>
    <t>Planuojama realizuoti balandžio mėn. kuro kaina</t>
  </si>
  <si>
    <t>Šiaudai (įskaitant grūdų išvalas)</t>
  </si>
  <si>
    <t>Šiaudų (įskaitant grūdų išvalas)</t>
  </si>
  <si>
    <t>Gruodis</t>
  </si>
  <si>
    <t>1.1.3.2.2.</t>
  </si>
  <si>
    <t>Durpės</t>
  </si>
  <si>
    <t>Durpių</t>
  </si>
  <si>
    <t>1.1.3.3.</t>
  </si>
  <si>
    <t>1.1.3.3.1.</t>
  </si>
  <si>
    <t>Planuojamo realizuoti balandžio mėn. kuro kaina</t>
  </si>
  <si>
    <t>1.1.3.3.2.</t>
  </si>
  <si>
    <t>1.1.3.4.</t>
  </si>
  <si>
    <t>Prašome pasirinktį kuro rūšį</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</si>
  <si>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</si>
  <si>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</si>
  <si>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</si>
  <si>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</si>
  <si>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</si>
  <si>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</si>
  <si>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</si>
  <si>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</si>
  <si>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</si>
  <si>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</si>
  <si>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</si>
  <si>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</si>
  <si>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</si>
  <si>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</si>
  <si>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</si>
  <si>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</si>
  <si>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</si>
  <si>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</si>
  <si>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</si>
  <si>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</si>
  <si>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</si>
  <si>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</si>
  <si>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</si>
  <si>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</si>
  <si>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</si>
  <si>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t>Šilumos įsigijimo šilumos aukcione kaina taikoma šilumos kainos skaičiavime</t>
  </si>
  <si>
    <t>Šilumos (produkto) gamybos (įsigijimo) dvinarė kaina (kainos dedamosios):</t>
  </si>
  <si>
    <t>1.2.1.</t>
  </si>
  <si>
    <t>pastovioji kainos dalis (mėnesio užmokestis)</t>
  </si>
  <si>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</si>
  <si>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</si>
  <si>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</si>
  <si>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</si>
  <si>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</si>
  <si>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</si>
  <si>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</si>
  <si>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t>Šilumos perdavimo vienanarė kaina (kainos dedamosios) (2.1.1 + 2.1.2)</t>
  </si>
  <si>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</si>
  <si>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</si>
  <si>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</si>
  <si>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</si>
  <si>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</si>
  <si>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</si>
  <si>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</si>
  <si>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(214085xpE+205xPv+1705806xRH/14621318)/12915512 x QH</t>
  </si>
  <si>
    <t>2.2.</t>
  </si>
  <si>
    <t>Šilumos perdavimo dvinarė kaina (kainos dedamosios):</t>
  </si>
  <si>
    <t>2.2.1.</t>
  </si>
  <si>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</si>
  <si>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</si>
  <si>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</si>
  <si>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</si>
  <si>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</si>
  <si>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</si>
  <si>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</si>
  <si>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</si>
  <si>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t>Mažmeninio aptarnavimo pastovus (mėnesio užmokestis)</t>
  </si>
  <si>
    <r>
      <t>T</t>
    </r>
    <r>
      <rPr>
        <vertAlign val="subscript"/>
        <sz val="12"/>
        <rFont val="Times New Roman"/>
        <family val="1"/>
        <charset val="186"/>
      </rPr>
      <t>HS, MU</t>
    </r>
  </si>
  <si>
    <t>NEPADENGTŲ SĄNAUDŲ IR (AR) PAPILDOMAI GAUTŲ PAJAMŲ DEDAMOJI (4.1. + 4.2. + ...)</t>
  </si>
  <si>
    <t>–</t>
  </si>
  <si>
    <t>4.1.</t>
  </si>
  <si>
    <t>Papildoma dedamoji dėl _____________________________ (įrašyti), nustatyta _____________________________ (įrašyti sprendimo, nutarimo ar ūkio subjekto įstatuose nustatytu dokumentu  datą ir numerį)</t>
  </si>
  <si>
    <t>Taikymo laikotarpis nuo (įrašyti laikotarpį) iki (įrašyti laikotarpį)</t>
  </si>
  <si>
    <t>4.2.</t>
  </si>
  <si>
    <t>4.3.</t>
  </si>
  <si>
    <t>4.4.</t>
  </si>
  <si>
    <t>4.5.</t>
  </si>
  <si>
    <t>4.6.</t>
  </si>
  <si>
    <t>4.7.</t>
  </si>
  <si>
    <t>4.8.</t>
  </si>
  <si>
    <t>4.9.</t>
  </si>
  <si>
    <t>4.10.</t>
  </si>
  <si>
    <t>APSKAIČIUOTA ŠILUMOS VIENANARĖ KAINA (1.1 + 2.1 + 3.1 + 4)</t>
  </si>
  <si>
    <t xml:space="preserve">Subsidijos dydis </t>
  </si>
  <si>
    <t>Savivaldybės sprendimas, kuriuo vadovaujantis taikoma subsidija (įrašyti sprendimo datą ir numerį)</t>
  </si>
  <si>
    <t>Galutinė šilumos vienanarė kaina (be PVM)</t>
  </si>
  <si>
    <t>Galutinė šilumos vienanarė kaina (su PVM)</t>
  </si>
  <si>
    <t>9.</t>
  </si>
  <si>
    <t>Praėjusį mėnesį savuose šaltiniuose faktiškai pagamintas šilumos kiekis</t>
  </si>
  <si>
    <t>kWh</t>
  </si>
  <si>
    <t>10.</t>
  </si>
  <si>
    <t xml:space="preserve">Praėjusį mėnesį faktiškai į tinklą patiektas šilumos kiekis </t>
  </si>
  <si>
    <t>10.1.</t>
  </si>
  <si>
    <t>Savivaldybė (įvardinti)</t>
  </si>
  <si>
    <t>10.2.</t>
  </si>
  <si>
    <t>10.3.</t>
  </si>
  <si>
    <t>10.4.</t>
  </si>
  <si>
    <t>10.5.</t>
  </si>
  <si>
    <t>10.6.</t>
  </si>
  <si>
    <t>10.7.</t>
  </si>
  <si>
    <t>11.</t>
  </si>
  <si>
    <t>Praėjusį mėnesį faktiškai realizuotas šilumos kiekis</t>
  </si>
  <si>
    <t>11.1.</t>
  </si>
  <si>
    <t>11.2.</t>
  </si>
  <si>
    <t>11.3.</t>
  </si>
  <si>
    <t>11.4.</t>
  </si>
  <si>
    <t>11.5.</t>
  </si>
  <si>
    <t>11.6.</t>
  </si>
  <si>
    <t>11.7.</t>
  </si>
  <si>
    <t>12.</t>
  </si>
  <si>
    <t>Sprendimas, nutarimas ar ūkio subjekto įstatuose nustatytas dokumentas, kuriuo nustatytas šilumos gamybos ir (ar) tiekimo pajamų lygis</t>
  </si>
  <si>
    <t>Skuodo rajono savivaldybės tarybos  2025-08-28 sprendimas Nr. T9-186</t>
  </si>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</sst>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vertAlign val="superscript"/>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H16" sqref="H16"/>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0.94</v>
      </c>
    </row>
    <row r="12" spans="1:5" ht="19.5" customHeight="1" x14ac:dyDescent="0.25">
      <c r="A12" s="91" t="s">
        <v>14</v>
      </c>
      <c r="B12" s="12" t="s">
        <v>15</v>
      </c>
      <c r="C12" s="7" t="s">
        <v>12</v>
      </c>
      <c r="D12" s="10" t="s">
        <v>16</v>
      </c>
      <c r="E12" s="93">
        <v>10.34</v>
      </c>
    </row>
    <row r="13" spans="1:5" ht="18.75" customHeight="1" x14ac:dyDescent="0.25">
      <c r="A13" s="92"/>
      <c r="B13" s="13" t="s">
        <v>17</v>
      </c>
      <c r="C13" s="7" t="s">
        <v>18</v>
      </c>
      <c r="D13" s="14" t="s">
        <v>19</v>
      </c>
      <c r="E13" s="94"/>
    </row>
    <row r="14" spans="1:5" ht="20.25" customHeight="1" x14ac:dyDescent="0.25">
      <c r="A14" s="7" t="s">
        <v>20</v>
      </c>
      <c r="B14" s="9" t="s">
        <v>21</v>
      </c>
      <c r="C14" s="7" t="s">
        <v>22</v>
      </c>
      <c r="D14" s="7" t="s">
        <v>23</v>
      </c>
      <c r="E14" s="11">
        <v>10</v>
      </c>
    </row>
    <row r="15" spans="1:5" ht="19.5" customHeight="1" x14ac:dyDescent="0.25">
      <c r="A15" s="7" t="s">
        <v>24</v>
      </c>
      <c r="B15" s="9" t="s">
        <v>25</v>
      </c>
      <c r="C15" s="7" t="s">
        <v>12</v>
      </c>
      <c r="D15" s="15" t="s">
        <v>26</v>
      </c>
      <c r="E15" s="11">
        <v>4.76</v>
      </c>
    </row>
    <row r="16" spans="1:5" ht="48.75" customHeight="1"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11.28</v>
      </c>
    </row>
    <row r="22" spans="1:5" ht="18.75" x14ac:dyDescent="0.25">
      <c r="A22" s="16" t="s">
        <v>42</v>
      </c>
      <c r="B22" s="17" t="s">
        <v>43</v>
      </c>
      <c r="C22" s="16" t="s">
        <v>41</v>
      </c>
      <c r="D22" s="7" t="s">
        <v>23</v>
      </c>
      <c r="E22" s="6">
        <f>+E21*1.21</f>
        <v>13.6488</v>
      </c>
    </row>
    <row r="23" spans="1:5" ht="31.5" x14ac:dyDescent="0.25">
      <c r="A23" s="7" t="s">
        <v>44</v>
      </c>
      <c r="B23" s="23" t="s">
        <v>45</v>
      </c>
      <c r="C23" s="88" t="s">
        <v>46</v>
      </c>
      <c r="D23" s="89"/>
      <c r="E23" s="90"/>
    </row>
    <row r="24" spans="1:5" ht="15.75" x14ac:dyDescent="0.25">
      <c r="A24" s="24" t="s">
        <v>47</v>
      </c>
      <c r="B24" s="25"/>
      <c r="C24" s="25"/>
      <c r="D24" s="25"/>
      <c r="E24" s="25"/>
    </row>
    <row r="25" spans="1:5" ht="15.75" customHeight="1" x14ac:dyDescent="0.25">
      <c r="A25" s="86" t="s">
        <v>48</v>
      </c>
      <c r="B25" s="86"/>
      <c r="C25" s="86"/>
      <c r="D25" s="86"/>
      <c r="E25" s="86"/>
    </row>
    <row r="26" spans="1:5" ht="15.75" customHeight="1" x14ac:dyDescent="0.25">
      <c r="A26" s="86" t="s">
        <v>49</v>
      </c>
      <c r="B26" s="86"/>
      <c r="C26" s="86"/>
      <c r="D26" s="86"/>
      <c r="E26" s="86"/>
    </row>
    <row r="27" spans="1:5" ht="15.75" customHeight="1" x14ac:dyDescent="0.25">
      <c r="A27" s="86" t="s">
        <v>50</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zoomScale="85" zoomScaleNormal="85" workbookViewId="0">
      <selection activeCell="G15" sqref="G1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51</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0.94</v>
      </c>
    </row>
    <row r="12" spans="1:5" ht="18.75" customHeight="1" x14ac:dyDescent="0.25">
      <c r="A12" s="91" t="s">
        <v>14</v>
      </c>
      <c r="B12" s="12" t="s">
        <v>15</v>
      </c>
      <c r="C12" s="7" t="s">
        <v>12</v>
      </c>
      <c r="D12" s="10" t="s">
        <v>16</v>
      </c>
      <c r="E12" s="93">
        <v>10.34</v>
      </c>
    </row>
    <row r="13" spans="1:5" ht="18.75" customHeight="1" x14ac:dyDescent="0.25">
      <c r="A13" s="92"/>
      <c r="B13" s="13" t="s">
        <v>17</v>
      </c>
      <c r="C13" s="7" t="s">
        <v>18</v>
      </c>
      <c r="D13" s="21" t="s">
        <v>52</v>
      </c>
      <c r="E13" s="94"/>
    </row>
    <row r="14" spans="1:5" ht="18" customHeight="1" x14ac:dyDescent="0.25">
      <c r="A14" s="7" t="s">
        <v>20</v>
      </c>
      <c r="B14" s="9" t="s">
        <v>21</v>
      </c>
      <c r="C14" s="7" t="s">
        <v>22</v>
      </c>
      <c r="D14" s="7" t="s">
        <v>23</v>
      </c>
      <c r="E14" s="11">
        <v>10</v>
      </c>
    </row>
    <row r="15" spans="1:5" ht="17.25" customHeight="1" x14ac:dyDescent="0.25">
      <c r="A15" s="7" t="s">
        <v>24</v>
      </c>
      <c r="B15" s="9" t="s">
        <v>25</v>
      </c>
      <c r="C15" s="7" t="s">
        <v>12</v>
      </c>
      <c r="D15" s="21" t="s">
        <v>26</v>
      </c>
      <c r="E15" s="11">
        <v>4.76</v>
      </c>
    </row>
    <row r="16" spans="1:5" ht="47.25"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11.28</v>
      </c>
    </row>
    <row r="22" spans="1:5" ht="18.75" x14ac:dyDescent="0.25">
      <c r="A22" s="16" t="s">
        <v>42</v>
      </c>
      <c r="B22" s="17" t="s">
        <v>43</v>
      </c>
      <c r="C22" s="16" t="s">
        <v>41</v>
      </c>
      <c r="D22" s="7" t="s">
        <v>23</v>
      </c>
      <c r="E22" s="6">
        <f>+E21*1.21</f>
        <v>13.6488</v>
      </c>
    </row>
    <row r="23" spans="1:5" ht="31.5" x14ac:dyDescent="0.25">
      <c r="A23" s="7" t="s">
        <v>44</v>
      </c>
      <c r="B23" s="23" t="s">
        <v>45</v>
      </c>
      <c r="C23" s="88" t="s">
        <v>46</v>
      </c>
      <c r="D23" s="89"/>
      <c r="E23" s="90"/>
    </row>
    <row r="24" spans="1:5" ht="15.75" x14ac:dyDescent="0.25">
      <c r="A24" s="24" t="s">
        <v>47</v>
      </c>
      <c r="B24" s="25"/>
      <c r="C24" s="25"/>
      <c r="D24" s="25"/>
      <c r="E24" s="25"/>
    </row>
    <row r="25" spans="1:5" ht="17.25" customHeight="1" x14ac:dyDescent="0.25">
      <c r="A25" s="86" t="s">
        <v>48</v>
      </c>
      <c r="B25" s="86"/>
      <c r="C25" s="86"/>
      <c r="D25" s="86"/>
      <c r="E25" s="86"/>
    </row>
    <row r="26" spans="1:5" ht="17.25" customHeight="1" x14ac:dyDescent="0.25">
      <c r="A26" s="86" t="s">
        <v>49</v>
      </c>
      <c r="B26" s="86"/>
      <c r="C26" s="86"/>
      <c r="D26" s="86"/>
      <c r="E26" s="86"/>
    </row>
    <row r="27" spans="1:5" ht="15.75" customHeight="1" x14ac:dyDescent="0.25">
      <c r="A27" s="86" t="s">
        <v>50</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D80" sqref="D80:D96"/>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53</v>
      </c>
      <c r="B5" s="28"/>
      <c r="C5" s="28"/>
      <c r="D5" s="28"/>
      <c r="E5" s="28"/>
    </row>
    <row r="6" spans="1:9" x14ac:dyDescent="0.25">
      <c r="A6" s="28"/>
      <c r="B6" s="28"/>
      <c r="C6" s="28"/>
      <c r="D6" s="28"/>
      <c r="E6" s="28"/>
    </row>
    <row r="8" spans="1:9" ht="15.75" x14ac:dyDescent="0.25">
      <c r="A8" s="74" t="s">
        <v>54</v>
      </c>
      <c r="B8" s="74"/>
      <c r="C8" s="74"/>
      <c r="D8" s="74"/>
      <c r="E8" s="74"/>
    </row>
    <row r="9" spans="1:9" ht="42" customHeight="1" x14ac:dyDescent="0.25">
      <c r="A9" s="30" t="s">
        <v>3</v>
      </c>
      <c r="B9" s="30" t="s">
        <v>4</v>
      </c>
      <c r="C9" s="30" t="s">
        <v>5</v>
      </c>
      <c r="D9" s="30" t="s">
        <v>6</v>
      </c>
      <c r="E9" s="30" t="s">
        <v>55</v>
      </c>
      <c r="G9" s="31" t="s">
        <v>56</v>
      </c>
      <c r="H9" s="31" t="s">
        <v>57</v>
      </c>
      <c r="I9" s="31" t="s">
        <v>58</v>
      </c>
    </row>
    <row r="10" spans="1:9" ht="25.5" customHeight="1" x14ac:dyDescent="0.25">
      <c r="A10" s="32">
        <v>1</v>
      </c>
      <c r="B10" s="32">
        <v>2</v>
      </c>
      <c r="C10" s="32">
        <v>3</v>
      </c>
      <c r="D10" s="32">
        <v>4</v>
      </c>
      <c r="E10" s="32">
        <v>5</v>
      </c>
      <c r="G10" s="33" t="s">
        <v>59</v>
      </c>
      <c r="H10" s="33" t="s">
        <v>60</v>
      </c>
      <c r="I10" s="33" t="s">
        <v>61</v>
      </c>
    </row>
    <row r="11" spans="1:9" ht="15.6" customHeight="1" x14ac:dyDescent="0.25">
      <c r="A11" s="30" t="s">
        <v>8</v>
      </c>
      <c r="B11" s="34" t="s">
        <v>62</v>
      </c>
      <c r="C11" s="35"/>
      <c r="D11" s="35"/>
      <c r="E11" s="36"/>
      <c r="G11" s="33" t="s">
        <v>63</v>
      </c>
      <c r="H11" s="33" t="s">
        <v>64</v>
      </c>
      <c r="I11" s="33" t="s">
        <v>65</v>
      </c>
    </row>
    <row r="12" spans="1:9" ht="51" customHeight="1" x14ac:dyDescent="0.25">
      <c r="A12" s="32" t="s">
        <v>10</v>
      </c>
      <c r="B12" s="37" t="s">
        <v>66</v>
      </c>
      <c r="C12" s="32" t="s">
        <v>22</v>
      </c>
      <c r="D12" s="38" t="s">
        <v>67</v>
      </c>
      <c r="E12" s="39">
        <f>ROUND(E13+E14,2)</f>
        <v>6.5</v>
      </c>
      <c r="G12" s="33" t="s">
        <v>68</v>
      </c>
      <c r="H12" s="33" t="s">
        <v>69</v>
      </c>
      <c r="I12" s="33" t="s">
        <v>70</v>
      </c>
    </row>
    <row r="13" spans="1:9" ht="18.75" x14ac:dyDescent="0.25">
      <c r="A13" s="32" t="s">
        <v>71</v>
      </c>
      <c r="B13" s="37" t="s">
        <v>72</v>
      </c>
      <c r="C13" s="32" t="s">
        <v>22</v>
      </c>
      <c r="D13" s="40" t="s">
        <v>73</v>
      </c>
      <c r="E13" s="41">
        <v>3.47</v>
      </c>
      <c r="G13" s="33" t="s">
        <v>74</v>
      </c>
      <c r="H13" s="33" t="s">
        <v>75</v>
      </c>
      <c r="I13" s="33" t="s">
        <v>76</v>
      </c>
    </row>
    <row r="14" spans="1:9" ht="18.75" x14ac:dyDescent="0.25">
      <c r="A14" s="76" t="s">
        <v>77</v>
      </c>
      <c r="B14" s="43" t="s">
        <v>78</v>
      </c>
      <c r="C14" s="32" t="s">
        <v>22</v>
      </c>
      <c r="D14" s="40" t="s">
        <v>79</v>
      </c>
      <c r="E14" s="81">
        <v>3.03</v>
      </c>
      <c r="G14" s="33" t="s">
        <v>80</v>
      </c>
      <c r="H14" s="33" t="s">
        <v>81</v>
      </c>
      <c r="I14" s="33" t="s">
        <v>82</v>
      </c>
    </row>
    <row r="15" spans="1:9" ht="31.5" x14ac:dyDescent="0.25">
      <c r="A15" s="77"/>
      <c r="B15" s="44" t="s">
        <v>17</v>
      </c>
      <c r="C15" s="32" t="s">
        <v>18</v>
      </c>
      <c r="D15" s="45" t="s">
        <v>83</v>
      </c>
      <c r="E15" s="82"/>
      <c r="G15" s="33" t="s">
        <v>84</v>
      </c>
      <c r="H15" s="33" t="s">
        <v>85</v>
      </c>
      <c r="I15" s="33" t="s">
        <v>86</v>
      </c>
    </row>
    <row r="16" spans="1:9" s="1" customFormat="1" ht="14.65" customHeight="1" x14ac:dyDescent="0.25">
      <c r="A16" s="32" t="s">
        <v>87</v>
      </c>
      <c r="B16" s="37" t="s">
        <v>88</v>
      </c>
      <c r="C16" s="32" t="s">
        <v>89</v>
      </c>
      <c r="D16" s="46"/>
      <c r="E16" s="39">
        <f>IFERROR(ROUND((E18*E19+E21*E22+E24*E25+E27*E28+E30*E31+E33*E34+E36*E37+E39*E40+E42*E43+E45*E46+E48*E49)/(E19+E22+E25+E28+E31+E34+E37+E40+E43+E46+E49),2),0)</f>
        <v>26.64</v>
      </c>
      <c r="G16" s="33" t="s">
        <v>90</v>
      </c>
      <c r="H16" s="33" t="s">
        <v>91</v>
      </c>
      <c r="I16" s="33" t="s">
        <v>92</v>
      </c>
    </row>
    <row r="17" spans="1:9" ht="15.75" x14ac:dyDescent="0.25">
      <c r="A17" s="32" t="s">
        <v>93</v>
      </c>
      <c r="B17" s="47" t="s">
        <v>94</v>
      </c>
      <c r="C17" s="48"/>
      <c r="D17" s="49"/>
      <c r="E17" s="50"/>
      <c r="G17" s="33" t="s">
        <v>95</v>
      </c>
      <c r="H17" s="33" t="s">
        <v>96</v>
      </c>
      <c r="I17" s="33" t="s">
        <v>97</v>
      </c>
    </row>
    <row r="18" spans="1:9" ht="15.75" x14ac:dyDescent="0.25">
      <c r="A18" s="32" t="s">
        <v>98</v>
      </c>
      <c r="B18" s="51" t="s">
        <v>99</v>
      </c>
      <c r="C18" s="32" t="s">
        <v>89</v>
      </c>
      <c r="D18" s="52"/>
      <c r="E18" s="53"/>
      <c r="G18" s="33" t="s">
        <v>100</v>
      </c>
      <c r="H18" s="33" t="s">
        <v>101</v>
      </c>
      <c r="I18" s="33" t="s">
        <v>102</v>
      </c>
    </row>
    <row r="19" spans="1:9" ht="15.75" x14ac:dyDescent="0.25">
      <c r="A19" s="32" t="s">
        <v>103</v>
      </c>
      <c r="B19" s="51" t="s">
        <v>104</v>
      </c>
      <c r="C19" s="32" t="s">
        <v>105</v>
      </c>
      <c r="D19" s="52"/>
      <c r="E19" s="53"/>
      <c r="G19" s="33" t="s">
        <v>106</v>
      </c>
      <c r="H19" s="33" t="s">
        <v>107</v>
      </c>
      <c r="I19" s="33" t="s">
        <v>108</v>
      </c>
    </row>
    <row r="20" spans="1:9" ht="15.75" x14ac:dyDescent="0.25">
      <c r="A20" s="32" t="s">
        <v>109</v>
      </c>
      <c r="B20" s="54" t="s">
        <v>63</v>
      </c>
      <c r="C20" s="48"/>
      <c r="D20" s="49"/>
      <c r="E20" s="50"/>
      <c r="G20" s="33" t="s">
        <v>110</v>
      </c>
      <c r="H20" s="33" t="s">
        <v>111</v>
      </c>
      <c r="I20" s="33" t="s">
        <v>112</v>
      </c>
    </row>
    <row r="21" spans="1:9" ht="31.5" x14ac:dyDescent="0.25">
      <c r="A21" s="32" t="s">
        <v>98</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113</v>
      </c>
      <c r="D21" s="52" t="s">
        <v>114</v>
      </c>
      <c r="E21" s="53">
        <v>25</v>
      </c>
      <c r="G21" s="33" t="s">
        <v>115</v>
      </c>
      <c r="H21" s="33" t="s">
        <v>116</v>
      </c>
      <c r="I21" s="33" t="s">
        <v>117</v>
      </c>
    </row>
    <row r="22" spans="1:9" ht="15.75" x14ac:dyDescent="0.25">
      <c r="A22" s="32" t="s">
        <v>118</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105</v>
      </c>
      <c r="D22" s="52"/>
      <c r="E22" s="53">
        <v>15226</v>
      </c>
      <c r="G22" s="33" t="s">
        <v>119</v>
      </c>
      <c r="H22" s="33" t="s">
        <v>120</v>
      </c>
      <c r="I22" s="55"/>
    </row>
    <row r="23" spans="1:9" ht="15.75" x14ac:dyDescent="0.25">
      <c r="A23" s="32" t="s">
        <v>121</v>
      </c>
      <c r="B23" s="54" t="s">
        <v>84</v>
      </c>
      <c r="C23" s="48"/>
      <c r="D23" s="49"/>
      <c r="E23" s="50"/>
    </row>
    <row r="24" spans="1:9" ht="31.5" x14ac:dyDescent="0.25">
      <c r="A24" s="32" t="s">
        <v>122</v>
      </c>
      <c r="B24" s="51" t="str">
        <f>IF(B23=$G$10,$H$10,IF(B23=$G$11,$H$11,IF(B23=$G$12,$H$12,IF(B23=$G$13,$H$13,IF(B23=$G$14,$H$14,IF(B23=$G$15,$H$15,IF(B23=$G$16,$H$16,IF(B23=$G$17,$H$17,IF(B23=$G$18,$H$18,IF(B23=$G$19,$H$19,IF(B23=$G$20,$H$20,IF(B23=$G$21,$H$21,IF(B23=$G$22,$H$22,"!Nenurodyta kuro rūšis!")))))))))))))&amp;" kuro kaina, taikoma šilumos kainos skaičiavimuose"</f>
        <v>Medienos granulių kuro kaina, taikoma šilumos kainos skaičiavimuose</v>
      </c>
      <c r="C24" s="32" t="s">
        <v>113</v>
      </c>
      <c r="D24" s="52" t="s">
        <v>123</v>
      </c>
      <c r="E24" s="53">
        <v>68</v>
      </c>
    </row>
    <row r="25" spans="1:9" s="1" customFormat="1" ht="21" customHeight="1" x14ac:dyDescent="0.25">
      <c r="A25" s="32" t="s">
        <v>124</v>
      </c>
      <c r="B25" s="51" t="str">
        <f>IF(B23=$G$10,$H$10,IF(B23=$G$11,$H$11,IF(B23=$G$12,$H$12,IF(B23=$G$13,$H$13,IF(B23=$G$14,$H$14,IF(B23=$G$15,$H$15,IF(B23=$G$16,$H$16,IF(B23=$G$17,$H$17,IF(B23=$G$18,$H$18,IF(B23=$G$19,$H$19,IF(B23=$G$20,$H$20,IF(B23=$G$21,$H$21,IF(B23=$G$22,$H$22,"!Nenurodyta kuro rūšis!")))))))))))))&amp;" kuro kiekis, taikomas šilumos kainos skaičiavime"</f>
        <v>Medienos granulių kuro kiekis, taikomas šilumos kainos skaičiavime</v>
      </c>
      <c r="C25" s="32" t="s">
        <v>105</v>
      </c>
      <c r="D25" s="52"/>
      <c r="E25" s="53">
        <v>605</v>
      </c>
    </row>
    <row r="26" spans="1:9" ht="15.75" x14ac:dyDescent="0.25">
      <c r="A26" s="32" t="s">
        <v>125</v>
      </c>
      <c r="B26" s="54" t="s">
        <v>126</v>
      </c>
      <c r="C26" s="48"/>
      <c r="D26" s="49"/>
      <c r="E26" s="50"/>
    </row>
    <row r="27" spans="1:9" ht="15.75" x14ac:dyDescent="0.25">
      <c r="A27" s="32" t="s">
        <v>127</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113</v>
      </c>
      <c r="D27" s="52"/>
      <c r="E27" s="53"/>
    </row>
    <row r="28" spans="1:9" ht="47.1" customHeight="1" x14ac:dyDescent="0.25">
      <c r="A28" s="32" t="s">
        <v>128</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105</v>
      </c>
      <c r="D28" s="52"/>
      <c r="E28" s="53"/>
    </row>
    <row r="29" spans="1:9" ht="15.75" x14ac:dyDescent="0.25">
      <c r="A29" s="32" t="s">
        <v>129</v>
      </c>
      <c r="B29" s="54" t="s">
        <v>126</v>
      </c>
      <c r="C29" s="48"/>
      <c r="D29" s="49"/>
      <c r="E29" s="50"/>
    </row>
    <row r="30" spans="1:9" ht="15.75" x14ac:dyDescent="0.25">
      <c r="A30" s="32" t="s">
        <v>130</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113</v>
      </c>
      <c r="D30" s="52"/>
      <c r="E30" s="53"/>
    </row>
    <row r="31" spans="1:9" ht="15.75" x14ac:dyDescent="0.25">
      <c r="A31" s="32" t="s">
        <v>131</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105</v>
      </c>
      <c r="D31" s="52"/>
      <c r="E31" s="53"/>
    </row>
    <row r="32" spans="1:9" s="1" customFormat="1" ht="20.100000000000001" customHeight="1" x14ac:dyDescent="0.25">
      <c r="A32" s="32" t="s">
        <v>132</v>
      </c>
      <c r="B32" s="54" t="s">
        <v>126</v>
      </c>
      <c r="C32" s="48"/>
      <c r="D32" s="49"/>
      <c r="E32" s="50"/>
    </row>
    <row r="33" spans="1:5" ht="15.75" x14ac:dyDescent="0.25">
      <c r="A33" s="32" t="s">
        <v>133</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113</v>
      </c>
      <c r="D33" s="52"/>
      <c r="E33" s="53"/>
    </row>
    <row r="34" spans="1:5" ht="15.75" x14ac:dyDescent="0.25">
      <c r="A34" s="32" t="s">
        <v>134</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105</v>
      </c>
      <c r="D34" s="52"/>
      <c r="E34" s="53"/>
    </row>
    <row r="35" spans="1:5" ht="15.75" x14ac:dyDescent="0.25">
      <c r="A35" s="32" t="s">
        <v>135</v>
      </c>
      <c r="B35" s="54" t="s">
        <v>126</v>
      </c>
      <c r="C35" s="48"/>
      <c r="D35" s="49"/>
      <c r="E35" s="50"/>
    </row>
    <row r="36" spans="1:5" ht="15.75" x14ac:dyDescent="0.25">
      <c r="A36" s="32" t="s">
        <v>136</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113</v>
      </c>
      <c r="D36" s="52"/>
      <c r="E36" s="53"/>
    </row>
    <row r="37" spans="1:5" ht="15.75" x14ac:dyDescent="0.25">
      <c r="A37" s="32" t="s">
        <v>137</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105</v>
      </c>
      <c r="D37" s="52"/>
      <c r="E37" s="53"/>
    </row>
    <row r="38" spans="1:5" ht="15.75" x14ac:dyDescent="0.25">
      <c r="A38" s="32" t="s">
        <v>138</v>
      </c>
      <c r="B38" s="54" t="s">
        <v>126</v>
      </c>
      <c r="C38" s="48"/>
      <c r="D38" s="49"/>
      <c r="E38" s="50"/>
    </row>
    <row r="39" spans="1:5" ht="15.75" x14ac:dyDescent="0.25">
      <c r="A39" s="32" t="s">
        <v>139</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113</v>
      </c>
      <c r="D39" s="52"/>
      <c r="E39" s="53"/>
    </row>
    <row r="40" spans="1:5" ht="15.75" x14ac:dyDescent="0.25">
      <c r="A40" s="32" t="s">
        <v>140</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105</v>
      </c>
      <c r="D40" s="52"/>
      <c r="E40" s="53"/>
    </row>
    <row r="41" spans="1:5" s="1" customFormat="1" ht="21.4" customHeight="1" x14ac:dyDescent="0.25">
      <c r="A41" s="32" t="s">
        <v>141</v>
      </c>
      <c r="B41" s="54" t="s">
        <v>126</v>
      </c>
      <c r="C41" s="48"/>
      <c r="D41" s="49"/>
      <c r="E41" s="50"/>
    </row>
    <row r="42" spans="1:5" ht="15.75" x14ac:dyDescent="0.25">
      <c r="A42" s="32" t="s">
        <v>142</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113</v>
      </c>
      <c r="D42" s="52"/>
      <c r="E42" s="53"/>
    </row>
    <row r="43" spans="1:5" ht="15.75" x14ac:dyDescent="0.25">
      <c r="A43" s="32" t="s">
        <v>143</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105</v>
      </c>
      <c r="D43" s="52"/>
      <c r="E43" s="53"/>
    </row>
    <row r="44" spans="1:5" ht="51" customHeight="1" x14ac:dyDescent="0.25">
      <c r="A44" s="32" t="s">
        <v>144</v>
      </c>
      <c r="B44" s="54" t="s">
        <v>126</v>
      </c>
      <c r="C44" s="48"/>
      <c r="D44" s="49"/>
      <c r="E44" s="50"/>
    </row>
    <row r="45" spans="1:5" ht="15.75" x14ac:dyDescent="0.25">
      <c r="A45" s="32" t="s">
        <v>145</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113</v>
      </c>
      <c r="D45" s="52"/>
      <c r="E45" s="53"/>
    </row>
    <row r="46" spans="1:5" ht="15.75" x14ac:dyDescent="0.25">
      <c r="A46" s="32" t="s">
        <v>146</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105</v>
      </c>
      <c r="D46" s="52"/>
      <c r="E46" s="53"/>
    </row>
    <row r="47" spans="1:5" ht="15.75" x14ac:dyDescent="0.25">
      <c r="A47" s="32" t="s">
        <v>147</v>
      </c>
      <c r="B47" s="56" t="s">
        <v>148</v>
      </c>
      <c r="C47" s="48"/>
      <c r="D47" s="49"/>
      <c r="E47" s="50"/>
    </row>
    <row r="48" spans="1:5" s="1" customFormat="1" ht="15.95" customHeight="1" x14ac:dyDescent="0.25">
      <c r="A48" s="32" t="s">
        <v>149</v>
      </c>
      <c r="B48" s="51" t="str">
        <f>B47&amp;" kuro kaina, taikoma šilumos kainos skaičiavimuose"</f>
        <v>Kuro rūšis (įvardinti) kuro kaina, taikoma šilumos kainos skaičiavimuose</v>
      </c>
      <c r="C48" s="32" t="s">
        <v>113</v>
      </c>
      <c r="D48" s="52"/>
      <c r="E48" s="53"/>
    </row>
    <row r="49" spans="1:9" ht="15.75" x14ac:dyDescent="0.25">
      <c r="A49" s="32" t="s">
        <v>150</v>
      </c>
      <c r="B49" s="51" t="str">
        <f>B47&amp;" kuro kiekis, taikomas šilumos kainos skaičiavime"</f>
        <v>Kuro rūšis (įvardinti) kuro kiekis, taikomas šilumos kainos skaičiavime</v>
      </c>
      <c r="C49" s="32" t="s">
        <v>105</v>
      </c>
      <c r="D49" s="52"/>
      <c r="E49" s="53"/>
    </row>
    <row r="50" spans="1:9" ht="15.75" x14ac:dyDescent="0.25">
      <c r="A50" s="32" t="s">
        <v>151</v>
      </c>
      <c r="B50" s="57" t="s">
        <v>152</v>
      </c>
      <c r="C50" s="32" t="s">
        <v>22</v>
      </c>
      <c r="D50" s="32" t="s">
        <v>23</v>
      </c>
      <c r="E50" s="53"/>
      <c r="F50" s="1"/>
      <c r="G50" s="1"/>
      <c r="H50" s="1"/>
      <c r="I50" s="1"/>
    </row>
    <row r="51" spans="1:9" ht="15.75" x14ac:dyDescent="0.25">
      <c r="A51" s="42" t="s">
        <v>14</v>
      </c>
      <c r="B51" s="58" t="s">
        <v>153</v>
      </c>
      <c r="C51" s="59"/>
      <c r="D51" s="49"/>
      <c r="E51" s="60"/>
    </row>
    <row r="52" spans="1:9" ht="18.75" x14ac:dyDescent="0.25">
      <c r="A52" s="32" t="s">
        <v>154</v>
      </c>
      <c r="B52" s="37" t="s">
        <v>155</v>
      </c>
      <c r="C52" s="32" t="s">
        <v>156</v>
      </c>
      <c r="D52" s="32" t="s">
        <v>157</v>
      </c>
      <c r="E52" s="53"/>
    </row>
    <row r="53" spans="1:9" ht="18.75" x14ac:dyDescent="0.25">
      <c r="A53" s="32" t="s">
        <v>158</v>
      </c>
      <c r="B53" s="37" t="s">
        <v>159</v>
      </c>
      <c r="C53" s="32" t="s">
        <v>22</v>
      </c>
      <c r="D53" s="32" t="s">
        <v>160</v>
      </c>
      <c r="E53" s="61">
        <f>E14</f>
        <v>3.03</v>
      </c>
    </row>
    <row r="54" spans="1:9" ht="15.75" x14ac:dyDescent="0.25">
      <c r="A54" s="30" t="s">
        <v>20</v>
      </c>
      <c r="B54" s="34" t="s">
        <v>161</v>
      </c>
      <c r="C54" s="62"/>
      <c r="D54" s="62"/>
      <c r="E54" s="63"/>
    </row>
    <row r="55" spans="1:9" ht="18.75" x14ac:dyDescent="0.25">
      <c r="A55" s="32" t="s">
        <v>162</v>
      </c>
      <c r="B55" s="64" t="s">
        <v>163</v>
      </c>
      <c r="C55" s="32" t="s">
        <v>22</v>
      </c>
      <c r="D55" s="32" t="s">
        <v>164</v>
      </c>
      <c r="E55" s="65">
        <f>ROUND(E56+E57,2)</f>
        <v>3.27</v>
      </c>
    </row>
    <row r="56" spans="1:9" ht="18.75" x14ac:dyDescent="0.25">
      <c r="A56" s="32" t="s">
        <v>165</v>
      </c>
      <c r="B56" s="37" t="s">
        <v>166</v>
      </c>
      <c r="C56" s="32" t="s">
        <v>22</v>
      </c>
      <c r="D56" s="32" t="s">
        <v>167</v>
      </c>
      <c r="E56" s="53">
        <v>2.17</v>
      </c>
    </row>
    <row r="57" spans="1:9" ht="18.75" x14ac:dyDescent="0.25">
      <c r="A57" s="76" t="s">
        <v>168</v>
      </c>
      <c r="B57" s="43" t="s">
        <v>169</v>
      </c>
      <c r="C57" s="32" t="s">
        <v>22</v>
      </c>
      <c r="D57" s="32" t="s">
        <v>170</v>
      </c>
      <c r="E57" s="81">
        <v>1.1000000000000001</v>
      </c>
    </row>
    <row r="58" spans="1:9" ht="31.5" x14ac:dyDescent="0.25">
      <c r="A58" s="77"/>
      <c r="B58" s="44" t="s">
        <v>17</v>
      </c>
      <c r="C58" s="32" t="s">
        <v>18</v>
      </c>
      <c r="D58" s="52" t="s">
        <v>171</v>
      </c>
      <c r="E58" s="82"/>
    </row>
    <row r="59" spans="1:9" s="1" customFormat="1" ht="15.75" x14ac:dyDescent="0.25">
      <c r="A59" s="42" t="s">
        <v>172</v>
      </c>
      <c r="B59" s="58" t="s">
        <v>173</v>
      </c>
      <c r="C59" s="59"/>
      <c r="D59" s="49"/>
      <c r="E59" s="60"/>
    </row>
    <row r="60" spans="1:9" ht="42" customHeight="1" x14ac:dyDescent="0.25">
      <c r="A60" s="32" t="s">
        <v>174</v>
      </c>
      <c r="B60" s="37" t="s">
        <v>155</v>
      </c>
      <c r="C60" s="32" t="s">
        <v>156</v>
      </c>
      <c r="D60" s="32" t="s">
        <v>175</v>
      </c>
      <c r="E60" s="53"/>
    </row>
    <row r="61" spans="1:9" ht="18.75" x14ac:dyDescent="0.25">
      <c r="A61" s="32" t="s">
        <v>176</v>
      </c>
      <c r="B61" s="37" t="s">
        <v>159</v>
      </c>
      <c r="C61" s="32" t="s">
        <v>22</v>
      </c>
      <c r="D61" s="32" t="s">
        <v>177</v>
      </c>
      <c r="E61" s="61">
        <f>E57</f>
        <v>1.1000000000000001</v>
      </c>
    </row>
    <row r="62" spans="1:9" ht="15.75" x14ac:dyDescent="0.25">
      <c r="A62" s="30" t="s">
        <v>24</v>
      </c>
      <c r="B62" s="34" t="s">
        <v>178</v>
      </c>
      <c r="C62" s="62"/>
      <c r="D62" s="62"/>
      <c r="E62" s="63"/>
    </row>
    <row r="63" spans="1:9" ht="18.75" x14ac:dyDescent="0.25">
      <c r="A63" s="32" t="s">
        <v>179</v>
      </c>
      <c r="B63" s="37" t="s">
        <v>180</v>
      </c>
      <c r="C63" s="32" t="s">
        <v>22</v>
      </c>
      <c r="D63" s="32" t="s">
        <v>181</v>
      </c>
      <c r="E63" s="53">
        <v>0.23</v>
      </c>
    </row>
    <row r="64" spans="1:9" s="1" customFormat="1" ht="18.75" x14ac:dyDescent="0.25">
      <c r="A64" s="32" t="s">
        <v>182</v>
      </c>
      <c r="B64" s="66" t="s">
        <v>183</v>
      </c>
      <c r="C64" s="32" t="s">
        <v>156</v>
      </c>
      <c r="D64" s="32" t="s">
        <v>184</v>
      </c>
      <c r="E64" s="53"/>
    </row>
    <row r="65" spans="1:5" ht="31.5" x14ac:dyDescent="0.25">
      <c r="A65" s="30" t="s">
        <v>27</v>
      </c>
      <c r="B65" s="67" t="s">
        <v>185</v>
      </c>
      <c r="C65" s="30" t="s">
        <v>22</v>
      </c>
      <c r="D65" s="32" t="s">
        <v>186</v>
      </c>
      <c r="E65" s="39">
        <f>ROUND(SUM(E66:E75),2)</f>
        <v>0</v>
      </c>
    </row>
    <row r="66" spans="1:5" ht="47.25" x14ac:dyDescent="0.25">
      <c r="A66" s="32" t="s">
        <v>187</v>
      </c>
      <c r="B66" s="68" t="s">
        <v>188</v>
      </c>
      <c r="C66" s="32" t="s">
        <v>22</v>
      </c>
      <c r="D66" s="68" t="s">
        <v>189</v>
      </c>
      <c r="E66" s="53"/>
    </row>
    <row r="67" spans="1:5" ht="47.25" x14ac:dyDescent="0.25">
      <c r="A67" s="32" t="s">
        <v>190</v>
      </c>
      <c r="B67" s="68" t="s">
        <v>188</v>
      </c>
      <c r="C67" s="32" t="s">
        <v>22</v>
      </c>
      <c r="D67" s="68" t="s">
        <v>189</v>
      </c>
      <c r="E67" s="53"/>
    </row>
    <row r="68" spans="1:5" ht="47.25" x14ac:dyDescent="0.25">
      <c r="A68" s="32" t="s">
        <v>191</v>
      </c>
      <c r="B68" s="68" t="s">
        <v>188</v>
      </c>
      <c r="C68" s="32" t="s">
        <v>22</v>
      </c>
      <c r="D68" s="68" t="s">
        <v>189</v>
      </c>
      <c r="E68" s="53"/>
    </row>
    <row r="69" spans="1:5" ht="47.25" x14ac:dyDescent="0.25">
      <c r="A69" s="32" t="s">
        <v>192</v>
      </c>
      <c r="B69" s="68" t="s">
        <v>188</v>
      </c>
      <c r="C69" s="32" t="s">
        <v>22</v>
      </c>
      <c r="D69" s="68" t="s">
        <v>189</v>
      </c>
      <c r="E69" s="53"/>
    </row>
    <row r="70" spans="1:5" ht="47.25" x14ac:dyDescent="0.25">
      <c r="A70" s="32" t="s">
        <v>193</v>
      </c>
      <c r="B70" s="68" t="s">
        <v>188</v>
      </c>
      <c r="C70" s="32" t="s">
        <v>22</v>
      </c>
      <c r="D70" s="68" t="s">
        <v>189</v>
      </c>
      <c r="E70" s="53"/>
    </row>
    <row r="71" spans="1:5" ht="47.25" x14ac:dyDescent="0.25">
      <c r="A71" s="32" t="s">
        <v>194</v>
      </c>
      <c r="B71" s="68" t="s">
        <v>188</v>
      </c>
      <c r="C71" s="32" t="s">
        <v>22</v>
      </c>
      <c r="D71" s="68" t="s">
        <v>189</v>
      </c>
      <c r="E71" s="53"/>
    </row>
    <row r="72" spans="1:5" ht="47.25" x14ac:dyDescent="0.25">
      <c r="A72" s="32" t="s">
        <v>195</v>
      </c>
      <c r="B72" s="68" t="s">
        <v>188</v>
      </c>
      <c r="C72" s="32" t="s">
        <v>22</v>
      </c>
      <c r="D72" s="68" t="s">
        <v>189</v>
      </c>
      <c r="E72" s="53"/>
    </row>
    <row r="73" spans="1:5" s="1" customFormat="1" ht="47.25" x14ac:dyDescent="0.25">
      <c r="A73" s="32" t="s">
        <v>196</v>
      </c>
      <c r="B73" s="68" t="s">
        <v>188</v>
      </c>
      <c r="C73" s="32" t="s">
        <v>22</v>
      </c>
      <c r="D73" s="68" t="s">
        <v>189</v>
      </c>
      <c r="E73" s="53"/>
    </row>
    <row r="74" spans="1:5" ht="47.25" x14ac:dyDescent="0.25">
      <c r="A74" s="32" t="s">
        <v>197</v>
      </c>
      <c r="B74" s="68" t="s">
        <v>188</v>
      </c>
      <c r="C74" s="32" t="s">
        <v>22</v>
      </c>
      <c r="D74" s="68" t="s">
        <v>189</v>
      </c>
      <c r="E74" s="53"/>
    </row>
    <row r="75" spans="1:5" ht="47.25" x14ac:dyDescent="0.25">
      <c r="A75" s="32" t="s">
        <v>198</v>
      </c>
      <c r="B75" s="68" t="s">
        <v>188</v>
      </c>
      <c r="C75" s="32" t="s">
        <v>22</v>
      </c>
      <c r="D75" s="68" t="s">
        <v>189</v>
      </c>
      <c r="E75" s="53"/>
    </row>
    <row r="76" spans="1:5" ht="15.75" x14ac:dyDescent="0.25">
      <c r="A76" s="30" t="s">
        <v>30</v>
      </c>
      <c r="B76" s="67" t="s">
        <v>199</v>
      </c>
      <c r="C76" s="30" t="s">
        <v>22</v>
      </c>
      <c r="D76" s="32"/>
      <c r="E76" s="39">
        <f>ROUND(E12+E55+E63+E65,2)</f>
        <v>10</v>
      </c>
    </row>
    <row r="77" spans="1:5" ht="47.25" x14ac:dyDescent="0.25">
      <c r="A77" s="30" t="s">
        <v>39</v>
      </c>
      <c r="B77" s="69" t="s">
        <v>200</v>
      </c>
      <c r="C77" s="30" t="s">
        <v>22</v>
      </c>
      <c r="D77" s="70" t="s">
        <v>201</v>
      </c>
      <c r="E77" s="53"/>
    </row>
    <row r="78" spans="1:5" ht="68.25" customHeight="1" x14ac:dyDescent="0.25">
      <c r="A78" s="30" t="s">
        <v>42</v>
      </c>
      <c r="B78" s="69" t="s">
        <v>202</v>
      </c>
      <c r="C78" s="30" t="s">
        <v>22</v>
      </c>
      <c r="D78" s="32" t="s">
        <v>186</v>
      </c>
      <c r="E78" s="39">
        <f>ROUND(E76-E77,2)</f>
        <v>10</v>
      </c>
    </row>
    <row r="79" spans="1:5" ht="18.75" customHeight="1" x14ac:dyDescent="0.25">
      <c r="A79" s="30" t="s">
        <v>44</v>
      </c>
      <c r="B79" s="69" t="s">
        <v>203</v>
      </c>
      <c r="C79" s="30" t="s">
        <v>22</v>
      </c>
      <c r="D79" s="32" t="s">
        <v>186</v>
      </c>
      <c r="E79" s="39">
        <f>ROUND(E78*1.21,2)</f>
        <v>12.1</v>
      </c>
    </row>
    <row r="80" spans="1:5" ht="15.75" x14ac:dyDescent="0.25">
      <c r="A80" s="32" t="s">
        <v>204</v>
      </c>
      <c r="B80" s="37" t="s">
        <v>205</v>
      </c>
      <c r="C80" s="32" t="s">
        <v>206</v>
      </c>
      <c r="D80" s="78" t="s">
        <v>65</v>
      </c>
      <c r="E80" s="71">
        <v>3046480</v>
      </c>
    </row>
    <row r="81" spans="1:5" ht="15.75" x14ac:dyDescent="0.25">
      <c r="A81" s="32" t="s">
        <v>207</v>
      </c>
      <c r="B81" s="37" t="s">
        <v>208</v>
      </c>
      <c r="C81" s="32" t="s">
        <v>206</v>
      </c>
      <c r="D81" s="79"/>
      <c r="E81" s="72">
        <f>SUM(E82:E88)</f>
        <v>3046480</v>
      </c>
    </row>
    <row r="82" spans="1:5" ht="15.75" x14ac:dyDescent="0.25">
      <c r="A82" s="32" t="s">
        <v>209</v>
      </c>
      <c r="B82" s="68" t="s">
        <v>210</v>
      </c>
      <c r="C82" s="32" t="s">
        <v>206</v>
      </c>
      <c r="D82" s="79"/>
      <c r="E82" s="71">
        <v>3046480</v>
      </c>
    </row>
    <row r="83" spans="1:5" ht="15.75" x14ac:dyDescent="0.25">
      <c r="A83" s="32" t="s">
        <v>211</v>
      </c>
      <c r="B83" s="68" t="s">
        <v>210</v>
      </c>
      <c r="C83" s="32" t="s">
        <v>206</v>
      </c>
      <c r="D83" s="79"/>
      <c r="E83" s="71"/>
    </row>
    <row r="84" spans="1:5" ht="15.75" x14ac:dyDescent="0.25">
      <c r="A84" s="32" t="s">
        <v>212</v>
      </c>
      <c r="B84" s="68" t="s">
        <v>210</v>
      </c>
      <c r="C84" s="32" t="s">
        <v>206</v>
      </c>
      <c r="D84" s="79"/>
      <c r="E84" s="71"/>
    </row>
    <row r="85" spans="1:5" ht="15.75" x14ac:dyDescent="0.25">
      <c r="A85" s="32" t="s">
        <v>213</v>
      </c>
      <c r="B85" s="68" t="s">
        <v>210</v>
      </c>
      <c r="C85" s="32" t="s">
        <v>206</v>
      </c>
      <c r="D85" s="79"/>
      <c r="E85" s="71"/>
    </row>
    <row r="86" spans="1:5" ht="15.75" x14ac:dyDescent="0.25">
      <c r="A86" s="32" t="s">
        <v>214</v>
      </c>
      <c r="B86" s="68" t="s">
        <v>210</v>
      </c>
      <c r="C86" s="32" t="s">
        <v>206</v>
      </c>
      <c r="D86" s="79"/>
      <c r="E86" s="71"/>
    </row>
    <row r="87" spans="1:5" s="1" customFormat="1" ht="15.75" x14ac:dyDescent="0.25">
      <c r="A87" s="32" t="s">
        <v>215</v>
      </c>
      <c r="B87" s="68" t="s">
        <v>210</v>
      </c>
      <c r="C87" s="32" t="s">
        <v>206</v>
      </c>
      <c r="D87" s="79"/>
      <c r="E87" s="71"/>
    </row>
    <row r="88" spans="1:5" ht="15.75" x14ac:dyDescent="0.25">
      <c r="A88" s="32" t="s">
        <v>216</v>
      </c>
      <c r="B88" s="68" t="s">
        <v>210</v>
      </c>
      <c r="C88" s="32" t="s">
        <v>206</v>
      </c>
      <c r="D88" s="79"/>
      <c r="E88" s="71"/>
    </row>
    <row r="89" spans="1:5" ht="15.75" x14ac:dyDescent="0.25">
      <c r="A89" s="32" t="s">
        <v>217</v>
      </c>
      <c r="B89" s="37" t="s">
        <v>218</v>
      </c>
      <c r="C89" s="32" t="s">
        <v>206</v>
      </c>
      <c r="D89" s="79"/>
      <c r="E89" s="72">
        <f>SUM(E90:E96)</f>
        <v>2742259</v>
      </c>
    </row>
    <row r="90" spans="1:5" ht="15" customHeight="1" x14ac:dyDescent="0.25">
      <c r="A90" s="32" t="s">
        <v>219</v>
      </c>
      <c r="B90" s="68" t="s">
        <v>210</v>
      </c>
      <c r="C90" s="32" t="s">
        <v>206</v>
      </c>
      <c r="D90" s="79"/>
      <c r="E90" s="71">
        <v>2742259</v>
      </c>
    </row>
    <row r="91" spans="1:5" ht="42" customHeight="1" x14ac:dyDescent="0.25">
      <c r="A91" s="32" t="s">
        <v>220</v>
      </c>
      <c r="B91" s="68" t="s">
        <v>210</v>
      </c>
      <c r="C91" s="32" t="s">
        <v>206</v>
      </c>
      <c r="D91" s="79"/>
      <c r="E91" s="71"/>
    </row>
    <row r="92" spans="1:5" ht="15.75" x14ac:dyDescent="0.25">
      <c r="A92" s="32" t="s">
        <v>221</v>
      </c>
      <c r="B92" s="68" t="s">
        <v>210</v>
      </c>
      <c r="C92" s="32" t="s">
        <v>206</v>
      </c>
      <c r="D92" s="79"/>
      <c r="E92" s="71"/>
    </row>
    <row r="93" spans="1:5" ht="15.75" customHeight="1" x14ac:dyDescent="0.25">
      <c r="A93" s="32" t="s">
        <v>222</v>
      </c>
      <c r="B93" s="68" t="s">
        <v>210</v>
      </c>
      <c r="C93" s="32" t="s">
        <v>206</v>
      </c>
      <c r="D93" s="79"/>
      <c r="E93" s="71"/>
    </row>
    <row r="94" spans="1:5" s="1" customFormat="1" ht="15.75" x14ac:dyDescent="0.25">
      <c r="A94" s="32" t="s">
        <v>223</v>
      </c>
      <c r="B94" s="68" t="s">
        <v>210</v>
      </c>
      <c r="C94" s="32" t="s">
        <v>206</v>
      </c>
      <c r="D94" s="79"/>
      <c r="E94" s="71"/>
    </row>
    <row r="95" spans="1:5" ht="15.75" x14ac:dyDescent="0.25">
      <c r="A95" s="32" t="s">
        <v>224</v>
      </c>
      <c r="B95" s="68" t="s">
        <v>210</v>
      </c>
      <c r="C95" s="32" t="s">
        <v>206</v>
      </c>
      <c r="D95" s="79"/>
      <c r="E95" s="71"/>
    </row>
    <row r="96" spans="1:5" ht="15" customHeight="1" x14ac:dyDescent="0.25">
      <c r="A96" s="32" t="s">
        <v>225</v>
      </c>
      <c r="B96" s="68" t="s">
        <v>210</v>
      </c>
      <c r="C96" s="32" t="s">
        <v>206</v>
      </c>
      <c r="D96" s="80"/>
      <c r="E96" s="71"/>
    </row>
    <row r="97" spans="1:5" ht="31.5" x14ac:dyDescent="0.25">
      <c r="A97" s="32" t="s">
        <v>226</v>
      </c>
      <c r="B97" s="73" t="s">
        <v>227</v>
      </c>
      <c r="C97" s="83" t="s">
        <v>228</v>
      </c>
      <c r="D97" s="84"/>
      <c r="E97" s="85"/>
    </row>
    <row r="99" spans="1:5" ht="110.25" customHeight="1" x14ac:dyDescent="0.25">
      <c r="A99" s="75" t="s">
        <v>229</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Viliutė Mockuvienė</cp:lastModifiedBy>
  <dcterms:created xsi:type="dcterms:W3CDTF">2026-03-19T06:50:00Z</dcterms:created>
  <dcterms:modified xsi:type="dcterms:W3CDTF">2026-03-24T13:47:52Z</dcterms:modified>
</cp:coreProperties>
</file>